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Manufaturing data" sheetId="1" r:id="rId1"/>
    <sheet name="SMT data" sheetId="3" r:id="rId2"/>
  </sheets>
  <calcPr calcId="162913"/>
</workbook>
</file>

<file path=xl/calcChain.xml><?xml version="1.0" encoding="utf-8"?>
<calcChain xmlns="http://schemas.openxmlformats.org/spreadsheetml/2006/main">
  <c r="G17" i="1" l="1"/>
  <c r="F17" i="1" s="1"/>
  <c r="F16" i="1"/>
  <c r="G16" i="1"/>
  <c r="K21" i="1"/>
  <c r="I21" i="1" l="1"/>
  <c r="J21" i="1"/>
  <c r="H21" i="1"/>
  <c r="V14" i="3" l="1"/>
  <c r="W14" i="3" s="1"/>
  <c r="X14" i="3" s="1"/>
  <c r="V13" i="3"/>
  <c r="W13" i="3" s="1"/>
  <c r="X13" i="3" s="1"/>
  <c r="J13" i="3"/>
  <c r="V12" i="3"/>
  <c r="W12" i="3" s="1"/>
  <c r="X12" i="3" s="1"/>
  <c r="J12" i="3"/>
  <c r="V11" i="3"/>
  <c r="W11" i="3" s="1"/>
  <c r="X11" i="3" s="1"/>
  <c r="J11" i="3"/>
  <c r="V10" i="3"/>
  <c r="W10" i="3" s="1"/>
  <c r="X10" i="3" s="1"/>
  <c r="J10" i="3"/>
  <c r="J9" i="3"/>
  <c r="J8" i="3"/>
  <c r="I7" i="3"/>
  <c r="H7" i="3"/>
  <c r="G7" i="3"/>
  <c r="F7" i="3"/>
  <c r="E7" i="3"/>
  <c r="J7" i="3" l="1"/>
  <c r="G21" i="1"/>
  <c r="G12" i="1"/>
  <c r="G8" i="1"/>
  <c r="G7" i="1"/>
</calcChain>
</file>

<file path=xl/sharedStrings.xml><?xml version="1.0" encoding="utf-8"?>
<sst xmlns="http://schemas.openxmlformats.org/spreadsheetml/2006/main" count="97" uniqueCount="59">
  <si>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</si>
  <si>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</si>
  <si>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</si>
  <si>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</si>
  <si>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</si>
  <si>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</si>
  <si>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</si>
  <si>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</si>
  <si>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</si>
  <si>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</si>
  <si>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</si>
  <si>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</si>
  <si>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</si>
  <si>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</si>
  <si>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</si>
  <si>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</si>
  <si>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</si>
  <si>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</si>
  <si>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</si>
  <si>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</si>
  <si>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</si>
  <si>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</si>
  <si>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</si>
  <si>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</si>
  <si>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</si>
  <si>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</si>
  <si>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</si>
  <si>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</si>
  <si>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</si>
  <si>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</si>
  <si>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</si>
  <si>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</si>
  <si>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</si>
  <si>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</si>
  <si>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</si>
  <si>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</si>
  <si>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</si>
  <si>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</si>
  <si>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</si>
  <si>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</si>
  <si>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</si>
  <si>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</si>
  <si>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</si>
  <si>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</si>
  <si>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</si>
  <si>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</si>
  <si>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</si>
  <si>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</si>
  <si>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</si>
  <si>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</si>
  <si>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</si>
  <si>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</si>
  <si>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</si>
  <si>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</si>
  <si>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2023.06</t>
    <phoneticPr fontId="11" type="noConversion"/>
  </si>
  <si>
    <t>2023.07</t>
    <phoneticPr fontId="11" type="noConversion"/>
  </si>
  <si>
    <t>2023.08</t>
    <phoneticPr fontId="11" type="noConversion"/>
  </si>
  <si>
    <t>2023.09</t>
    <phoneticPr fontId="11" type="noConversion"/>
  </si>
  <si>
    <t>1536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</si>
</sst>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&quot; &quot;* #,##0&quot; &quot;;&quot;-&quot;* #,##0&quot; &quot;;&quot; &quot;* &quot;- &quot;"/>
    <numFmt numFmtId="166" formatCode="#,##0.0"/>
    <numFmt numFmtId="167" formatCode="0.00_ "/>
    <numFmt numFmtId="168" formatCode="0.00;_"/>
    <numFmt numFmtId="169" formatCode="0.000_);[Red]\(0.000\)"/>
  </numFmts>
  <fonts count="16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2" fillId="0" borderId="35" applyNumberFormat="0" applyFill="0" applyBorder="0" applyProtection="0">
      <alignment vertical="top" wrapText="1"/>
    </xf>
  </cellStyleXfs>
  <cellXfs count="106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65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0" borderId="35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5" xfId="1" applyNumberFormat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49" fontId="1" fillId="2" borderId="26" xfId="1" applyNumberFormat="1" applyFont="1" applyFill="1" applyBorder="1" applyAlignment="1">
      <alignment vertical="center"/>
    </xf>
    <xf numFmtId="49" fontId="6" fillId="2" borderId="26" xfId="1" applyNumberFormat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4" fontId="1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2" xfId="1" applyFont="1" applyBorder="1" applyAlignment="1">
      <alignment horizontal="center" vertical="center"/>
    </xf>
    <xf numFmtId="167" fontId="13" fillId="0" borderId="42" xfId="1" applyNumberFormat="1" applyFont="1" applyBorder="1" applyAlignment="1">
      <alignment horizontal="center" vertical="center"/>
    </xf>
    <xf numFmtId="2" fontId="13" fillId="0" borderId="42" xfId="1" applyNumberFormat="1" applyFont="1" applyBorder="1" applyAlignment="1">
      <alignment horizontal="center" vertical="center"/>
    </xf>
    <xf numFmtId="3" fontId="1" fillId="4" borderId="13" xfId="1" applyNumberFormat="1" applyFont="1" applyFill="1" applyBorder="1" applyAlignment="1">
      <alignment horizontal="right" vertical="center"/>
    </xf>
    <xf numFmtId="168" fontId="13" fillId="0" borderId="42" xfId="1" applyNumberFormat="1" applyFont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18" xfId="1" applyFont="1" applyFill="1" applyBorder="1" applyAlignment="1">
      <alignment vertical="center"/>
    </xf>
    <xf numFmtId="0" fontId="1" fillId="2" borderId="21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5" xfId="1" applyNumberFormat="1" applyFont="1" applyFill="1" applyBorder="1" applyAlignment="1">
      <alignment vertical="center"/>
    </xf>
    <xf numFmtId="164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69" fontId="15" fillId="2" borderId="5" xfId="0" applyNumberFormat="1" applyFont="1" applyFill="1" applyBorder="1" applyAlignment="1">
      <alignment vertical="center"/>
    </xf>
    <xf numFmtId="169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  <xf numFmtId="49" fontId="6" fillId="6" borderId="13" xfId="0" applyNumberFormat="1" applyFont="1" applyFill="1" applyBorder="1" applyAlignment="1">
      <alignment horizontal="center" vertical="center"/>
    </xf>
    <xf numFmtId="165" fontId="1" fillId="6" borderId="13" xfId="0" applyNumberFormat="1" applyFont="1" applyFill="1" applyBorder="1" applyAlignment="1">
      <alignment vertical="center"/>
    </xf>
    <xf numFmtId="3" fontId="1" fillId="6" borderId="1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49" fontId="1" fillId="2" borderId="29" xfId="1" applyNumberFormat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vertical="center"/>
    </xf>
    <xf numFmtId="0" fontId="1" fillId="2" borderId="31" xfId="1" applyFont="1" applyFill="1" applyBorder="1" applyAlignment="1">
      <alignment vertical="center"/>
    </xf>
    <xf numFmtId="0" fontId="13" fillId="5" borderId="39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  <xf numFmtId="0" fontId="13" fillId="5" borderId="41" xfId="1" applyFont="1" applyFill="1" applyBorder="1" applyAlignment="1">
      <alignment horizontal="center" vertical="center" wrapText="1"/>
    </xf>
    <xf numFmtId="43" fontId="1" fillId="2" borderId="19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6</xdr:row>
      <xdr:rowOff>34610</xdr:rowOff>
    </xdr:from>
    <xdr:to>
      <xdr:col>15</xdr:col>
      <xdr:colOff>859669</xdr:colOff>
      <xdr:row>6</xdr:row>
      <xdr:rowOff>609599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4085" y="1520510"/>
          <a:ext cx="773944" cy="574989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6</xdr:row>
      <xdr:rowOff>72711</xdr:rowOff>
    </xdr:from>
    <xdr:to>
      <xdr:col>14</xdr:col>
      <xdr:colOff>833845</xdr:colOff>
      <xdr:row>6</xdr:row>
      <xdr:rowOff>647700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5365" y="1558611"/>
          <a:ext cx="748120" cy="574989"/>
        </a:xfrm>
        <a:prstGeom prst="rect">
          <a:avLst/>
        </a:prstGeom>
      </xdr:spPr>
    </xdr:pic>
    <xdr:clientData/>
  </xdr:twoCellAnchor>
  <xdr:twoCellAnchor editAs="oneCell">
    <xdr:from>
      <xdr:col>13</xdr:col>
      <xdr:colOff>146291</xdr:colOff>
      <xdr:row>6</xdr:row>
      <xdr:rowOff>92344</xdr:rowOff>
    </xdr:from>
    <xdr:to>
      <xdr:col>13</xdr:col>
      <xdr:colOff>881720</xdr:colOff>
      <xdr:row>6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7211" y="1578244"/>
          <a:ext cx="735429" cy="53630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57149</xdr:rowOff>
    </xdr:from>
    <xdr:to>
      <xdr:col>12</xdr:col>
      <xdr:colOff>920743</xdr:colOff>
      <xdr:row>6</xdr:row>
      <xdr:rowOff>638174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1275" y="1543049"/>
          <a:ext cx="701668" cy="581025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6</xdr:row>
      <xdr:rowOff>95250</xdr:rowOff>
    </xdr:from>
    <xdr:to>
      <xdr:col>11</xdr:col>
      <xdr:colOff>906372</xdr:colOff>
      <xdr:row>6</xdr:row>
      <xdr:rowOff>657225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0" y="1600200"/>
          <a:ext cx="687297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85726</xdr:colOff>
      <xdr:row>7</xdr:row>
      <xdr:rowOff>38100</xdr:rowOff>
    </xdr:from>
    <xdr:to>
      <xdr:col>11</xdr:col>
      <xdr:colOff>828676</xdr:colOff>
      <xdr:row>7</xdr:row>
      <xdr:rowOff>811144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9651" y="2257425"/>
          <a:ext cx="742950" cy="773044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7</xdr:row>
      <xdr:rowOff>47625</xdr:rowOff>
    </xdr:from>
    <xdr:to>
      <xdr:col>12</xdr:col>
      <xdr:colOff>807327</xdr:colOff>
      <xdr:row>7</xdr:row>
      <xdr:rowOff>814203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06026" y="2242185"/>
          <a:ext cx="683501" cy="766578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7</xdr:row>
      <xdr:rowOff>88942</xdr:rowOff>
    </xdr:from>
    <xdr:to>
      <xdr:col>13</xdr:col>
      <xdr:colOff>771525</xdr:colOff>
      <xdr:row>7</xdr:row>
      <xdr:rowOff>822710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13795" y="2283502"/>
          <a:ext cx="628650" cy="733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180975</xdr:colOff>
      <xdr:row>7</xdr:row>
      <xdr:rowOff>66675</xdr:rowOff>
    </xdr:from>
    <xdr:to>
      <xdr:col>15</xdr:col>
      <xdr:colOff>812792</xdr:colOff>
      <xdr:row>7</xdr:row>
      <xdr:rowOff>762000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29335" y="2261235"/>
          <a:ext cx="631817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7</xdr:row>
      <xdr:rowOff>57150</xdr:rowOff>
    </xdr:from>
    <xdr:to>
      <xdr:col>14</xdr:col>
      <xdr:colOff>805544</xdr:colOff>
      <xdr:row>7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92991" y="2251710"/>
          <a:ext cx="672193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9</xdr:row>
      <xdr:rowOff>107290</xdr:rowOff>
    </xdr:from>
    <xdr:to>
      <xdr:col>11</xdr:col>
      <xdr:colOff>800099</xdr:colOff>
      <xdr:row>9</xdr:row>
      <xdr:rowOff>866775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96325" y="3793465"/>
          <a:ext cx="647699" cy="759485"/>
        </a:xfrm>
        <a:prstGeom prst="rect">
          <a:avLst/>
        </a:prstGeom>
      </xdr:spPr>
    </xdr:pic>
    <xdr:clientData/>
  </xdr:twoCellAnchor>
  <xdr:twoCellAnchor editAs="oneCell">
    <xdr:from>
      <xdr:col>12</xdr:col>
      <xdr:colOff>81794</xdr:colOff>
      <xdr:row>9</xdr:row>
      <xdr:rowOff>104775</xdr:rowOff>
    </xdr:from>
    <xdr:to>
      <xdr:col>12</xdr:col>
      <xdr:colOff>875868</xdr:colOff>
      <xdr:row>9</xdr:row>
      <xdr:rowOff>838200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63994" y="3762375"/>
          <a:ext cx="794074" cy="73342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9</xdr:row>
      <xdr:rowOff>100220</xdr:rowOff>
    </xdr:from>
    <xdr:to>
      <xdr:col>13</xdr:col>
      <xdr:colOff>828675</xdr:colOff>
      <xdr:row>9</xdr:row>
      <xdr:rowOff>800842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6170" y="3757820"/>
          <a:ext cx="733425" cy="700622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9</xdr:row>
      <xdr:rowOff>85571</xdr:rowOff>
    </xdr:from>
    <xdr:to>
      <xdr:col>14</xdr:col>
      <xdr:colOff>733425</xdr:colOff>
      <xdr:row>9</xdr:row>
      <xdr:rowOff>917404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7265" y="3743171"/>
          <a:ext cx="685800" cy="831833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99150</xdr:rowOff>
    </xdr:from>
    <xdr:to>
      <xdr:col>15</xdr:col>
      <xdr:colOff>752475</xdr:colOff>
      <xdr:row>9</xdr:row>
      <xdr:rowOff>881401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34085" y="3756750"/>
          <a:ext cx="666750" cy="782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133351</xdr:colOff>
      <xdr:row>8</xdr:row>
      <xdr:rowOff>47625</xdr:rowOff>
    </xdr:from>
    <xdr:to>
      <xdr:col>11</xdr:col>
      <xdr:colOff>742950</xdr:colOff>
      <xdr:row>8</xdr:row>
      <xdr:rowOff>558405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26831" y="3088005"/>
          <a:ext cx="609599" cy="5107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</xdr:row>
      <xdr:rowOff>57150</xdr:rowOff>
    </xdr:from>
    <xdr:to>
      <xdr:col>12</xdr:col>
      <xdr:colOff>736964</xdr:colOff>
      <xdr:row>8</xdr:row>
      <xdr:rowOff>609600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0300" y="3097530"/>
          <a:ext cx="69886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68815</xdr:colOff>
      <xdr:row>8</xdr:row>
      <xdr:rowOff>38100</xdr:rowOff>
    </xdr:from>
    <xdr:to>
      <xdr:col>13</xdr:col>
      <xdr:colOff>800100</xdr:colOff>
      <xdr:row>8</xdr:row>
      <xdr:rowOff>579223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39735" y="3078480"/>
          <a:ext cx="731285" cy="54112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</xdr:row>
      <xdr:rowOff>1</xdr:rowOff>
    </xdr:from>
    <xdr:to>
      <xdr:col>14</xdr:col>
      <xdr:colOff>771525</xdr:colOff>
      <xdr:row>8</xdr:row>
      <xdr:rowOff>605851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59640" y="3040381"/>
          <a:ext cx="771525" cy="60585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8</xdr:row>
      <xdr:rowOff>71109</xdr:rowOff>
    </xdr:from>
    <xdr:to>
      <xdr:col>15</xdr:col>
      <xdr:colOff>714375</xdr:colOff>
      <xdr:row>8</xdr:row>
      <xdr:rowOff>568306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24560" y="3111489"/>
          <a:ext cx="638175" cy="497197"/>
        </a:xfrm>
        <a:prstGeom prst="rect">
          <a:avLst/>
        </a:prstGeom>
      </xdr:spPr>
    </xdr:pic>
    <xdr:clientData/>
  </xdr:twoCellAnchor>
  <xdr:twoCellAnchor editAs="oneCell">
    <xdr:from>
      <xdr:col>11</xdr:col>
      <xdr:colOff>157330</xdr:colOff>
      <xdr:row>10</xdr:row>
      <xdr:rowOff>31376</xdr:rowOff>
    </xdr:from>
    <xdr:to>
      <xdr:col>11</xdr:col>
      <xdr:colOff>887505</xdr:colOff>
      <xdr:row>10</xdr:row>
      <xdr:rowOff>795374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1255" y="4641476"/>
          <a:ext cx="730175" cy="763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226522</xdr:colOff>
      <xdr:row>10</xdr:row>
      <xdr:rowOff>99060</xdr:rowOff>
    </xdr:from>
    <xdr:to>
      <xdr:col>12</xdr:col>
      <xdr:colOff>914399</xdr:colOff>
      <xdr:row>10</xdr:row>
      <xdr:rowOff>787625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504" y="4698769"/>
          <a:ext cx="687877" cy="68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96981</xdr:colOff>
      <xdr:row>10</xdr:row>
      <xdr:rowOff>41564</xdr:rowOff>
    </xdr:from>
    <xdr:to>
      <xdr:col>13</xdr:col>
      <xdr:colOff>831272</xdr:colOff>
      <xdr:row>10</xdr:row>
      <xdr:rowOff>837364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1454" y="4641273"/>
          <a:ext cx="734291" cy="79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69272</xdr:colOff>
      <xdr:row>10</xdr:row>
      <xdr:rowOff>41564</xdr:rowOff>
    </xdr:from>
    <xdr:to>
      <xdr:col>14</xdr:col>
      <xdr:colOff>748145</xdr:colOff>
      <xdr:row>10</xdr:row>
      <xdr:rowOff>847451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5236" y="4641273"/>
          <a:ext cx="678873" cy="805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55418</xdr:colOff>
      <xdr:row>10</xdr:row>
      <xdr:rowOff>55419</xdr:rowOff>
    </xdr:from>
    <xdr:to>
      <xdr:col>15</xdr:col>
      <xdr:colOff>845127</xdr:colOff>
      <xdr:row>10</xdr:row>
      <xdr:rowOff>805749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2873" y="4655128"/>
          <a:ext cx="789709" cy="75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showGridLines="0" tabSelected="1" zoomScale="85" zoomScaleNormal="85" workbookViewId="0">
      <selection activeCell="G31" sqref="G31"/>
    </sheetView>
  </sheetViews>
  <sheetFormatPr defaultColWidth="9" defaultRowHeight="14.25" customHeight="1"/>
  <cols>
    <col min="1" max="1" width="3.33203125" style="1" customWidth="1"/>
    <col min="2" max="2" width="5.6640625" style="1" customWidth="1"/>
    <col min="3" max="3" width="52.6640625" style="1" customWidth="1"/>
    <col min="4" max="4" width="21.6640625" style="1" bestFit="1" customWidth="1"/>
    <col min="5" max="5" width="15.6640625" style="1" customWidth="1"/>
    <col min="6" max="6" width="16.6640625" style="1" bestFit="1" customWidth="1"/>
    <col min="7" max="7" width="16.44140625" style="1" bestFit="1" customWidth="1"/>
    <col min="8" max="19" width="18.6640625" style="1" customWidth="1"/>
    <col min="20" max="20" width="26.6640625" style="1" customWidth="1"/>
    <col min="21" max="21" width="9" style="1" customWidth="1"/>
    <col min="22" max="16384" width="9" style="1"/>
  </cols>
  <sheetData>
    <row r="1" spans="1:20" ht="36" customHeight="1">
      <c r="A1" s="2"/>
      <c r="B1" s="86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3"/>
      <c r="S1" s="3"/>
      <c r="T1" s="4"/>
    </row>
    <row r="2" spans="1:20" ht="16.649999999999999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649999999999999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649999999999999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649999999999999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649999999999999" customHeight="1">
      <c r="A6" s="15"/>
      <c r="B6" s="16" t="s">
        <v>4</v>
      </c>
      <c r="C6" s="94" t="s">
        <v>5</v>
      </c>
      <c r="D6" s="95"/>
      <c r="E6" s="95"/>
      <c r="F6" s="16" t="s">
        <v>6</v>
      </c>
      <c r="G6" s="16" t="s">
        <v>7</v>
      </c>
      <c r="H6" s="16" t="s">
        <v>54</v>
      </c>
      <c r="I6" s="16" t="s">
        <v>55</v>
      </c>
      <c r="J6" s="16" t="s">
        <v>56</v>
      </c>
      <c r="K6" s="16" t="s">
        <v>57</v>
      </c>
      <c r="L6" s="16"/>
      <c r="M6" s="16"/>
      <c r="N6" s="16"/>
      <c r="O6" s="16"/>
      <c r="P6" s="16"/>
      <c r="Q6" s="16"/>
      <c r="R6" s="16"/>
      <c r="S6" s="16"/>
      <c r="T6" s="17"/>
    </row>
    <row r="7" spans="1:20" ht="16.649999999999999" customHeight="1">
      <c r="A7" s="15"/>
      <c r="B7" s="18">
        <v>1</v>
      </c>
      <c r="C7" s="88" t="s">
        <v>8</v>
      </c>
      <c r="D7" s="89"/>
      <c r="E7" s="89"/>
      <c r="F7" s="19" t="s">
        <v>9</v>
      </c>
      <c r="G7" s="20">
        <f>SUM(H7:S7)</f>
        <v>174000</v>
      </c>
      <c r="H7" s="85">
        <v>30000</v>
      </c>
      <c r="I7" s="85">
        <v>53000</v>
      </c>
      <c r="J7" s="85">
        <v>50000</v>
      </c>
      <c r="K7" s="85">
        <v>41000</v>
      </c>
      <c r="L7" s="21"/>
      <c r="M7" s="21"/>
      <c r="N7" s="21"/>
      <c r="O7" s="21"/>
      <c r="P7" s="21"/>
      <c r="Q7" s="21"/>
      <c r="R7" s="21"/>
      <c r="S7" s="21"/>
      <c r="T7" s="17"/>
    </row>
    <row r="8" spans="1:20" ht="16.649999999999999" customHeight="1">
      <c r="A8" s="15"/>
      <c r="B8" s="18">
        <v>2</v>
      </c>
      <c r="C8" s="88" t="s">
        <v>10</v>
      </c>
      <c r="D8" s="89"/>
      <c r="E8" s="89"/>
      <c r="F8" s="19" t="s">
        <v>9</v>
      </c>
      <c r="G8" s="22">
        <f>SUM(H8:S8)</f>
        <v>113000</v>
      </c>
      <c r="H8" s="85">
        <v>26000</v>
      </c>
      <c r="I8" s="85">
        <v>31000</v>
      </c>
      <c r="J8" s="85">
        <v>31000</v>
      </c>
      <c r="K8" s="85">
        <v>25000</v>
      </c>
      <c r="L8" s="21"/>
      <c r="M8" s="21"/>
      <c r="N8" s="21"/>
      <c r="O8" s="21"/>
      <c r="P8" s="21"/>
      <c r="Q8" s="21"/>
      <c r="R8" s="21"/>
      <c r="S8" s="21"/>
      <c r="T8" s="17"/>
    </row>
    <row r="9" spans="1:20" ht="16.649999999999999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649999999999999" customHeight="1">
      <c r="A10" s="5"/>
      <c r="B10" s="10" t="s">
        <v>11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649999999999999" customHeight="1">
      <c r="A11" s="15"/>
      <c r="B11" s="16" t="s">
        <v>4</v>
      </c>
      <c r="C11" s="16" t="s">
        <v>12</v>
      </c>
      <c r="D11" s="90" t="s">
        <v>13</v>
      </c>
      <c r="E11" s="91"/>
      <c r="F11" s="16" t="s">
        <v>6</v>
      </c>
      <c r="G11" s="16" t="s">
        <v>7</v>
      </c>
      <c r="H11" s="16" t="s">
        <v>54</v>
      </c>
      <c r="I11" s="16" t="s">
        <v>55</v>
      </c>
      <c r="J11" s="16" t="s">
        <v>56</v>
      </c>
      <c r="K11" s="16" t="s">
        <v>57</v>
      </c>
      <c r="L11" s="16"/>
      <c r="M11" s="16"/>
      <c r="N11" s="16"/>
      <c r="O11" s="16"/>
      <c r="P11" s="16"/>
      <c r="Q11" s="16"/>
      <c r="R11" s="16"/>
      <c r="S11" s="16"/>
      <c r="T11" s="17"/>
    </row>
    <row r="12" spans="1:20" ht="38.700000000000003" customHeight="1">
      <c r="A12" s="15"/>
      <c r="B12" s="18">
        <v>1</v>
      </c>
      <c r="C12" s="25" t="s">
        <v>41</v>
      </c>
      <c r="D12" s="92" t="s">
        <v>14</v>
      </c>
      <c r="E12" s="93"/>
      <c r="F12" s="19" t="s">
        <v>15</v>
      </c>
      <c r="G12" s="20">
        <f>SUM(H12:S12)</f>
        <v>3502363</v>
      </c>
      <c r="H12" s="84">
        <v>710896</v>
      </c>
      <c r="I12" s="84">
        <v>886334</v>
      </c>
      <c r="J12" s="84">
        <v>981624</v>
      </c>
      <c r="K12" s="84">
        <v>923509</v>
      </c>
      <c r="L12" s="26"/>
      <c r="M12" s="26"/>
      <c r="N12" s="26"/>
      <c r="O12" s="26"/>
      <c r="P12" s="26"/>
      <c r="Q12" s="26"/>
      <c r="R12" s="26"/>
      <c r="S12" s="26"/>
      <c r="T12" s="27"/>
    </row>
    <row r="13" spans="1:20" ht="16.649999999999999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649999999999999" customHeight="1">
      <c r="A14" s="5"/>
      <c r="B14" s="10" t="s">
        <v>16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649999999999999" customHeight="1">
      <c r="A15" s="15"/>
      <c r="B15" s="16" t="s">
        <v>4</v>
      </c>
      <c r="C15" s="16" t="s">
        <v>12</v>
      </c>
      <c r="D15" s="16" t="s">
        <v>13</v>
      </c>
      <c r="E15" s="16" t="s">
        <v>6</v>
      </c>
      <c r="F15" s="16" t="s">
        <v>7</v>
      </c>
      <c r="G15" s="16" t="s">
        <v>49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15" customHeight="1">
      <c r="A16" s="15"/>
      <c r="B16" s="18">
        <v>2</v>
      </c>
      <c r="C16" s="25" t="s">
        <v>17</v>
      </c>
      <c r="D16" s="19" t="s">
        <v>18</v>
      </c>
      <c r="E16" s="19" t="s">
        <v>19</v>
      </c>
      <c r="F16" s="26">
        <f>G16*G7</f>
        <v>7781.6666666666661</v>
      </c>
      <c r="G16" s="81">
        <f>(120+12+29)/3600</f>
        <v>4.4722222222222219E-2</v>
      </c>
      <c r="I16" s="28" t="s">
        <v>20</v>
      </c>
      <c r="J16" s="7"/>
      <c r="K16" s="7"/>
      <c r="L16" s="29"/>
      <c r="M16" s="7"/>
      <c r="N16" s="7"/>
      <c r="O16" s="7"/>
      <c r="P16" s="7"/>
      <c r="Q16" s="7"/>
      <c r="R16" s="7"/>
      <c r="S16" s="7"/>
      <c r="T16" s="8"/>
    </row>
    <row r="17" spans="1:20" ht="16.649999999999999" customHeight="1">
      <c r="A17" s="15"/>
      <c r="B17" s="18">
        <v>3</v>
      </c>
      <c r="C17" s="25" t="s">
        <v>21</v>
      </c>
      <c r="D17" s="19" t="s">
        <v>18</v>
      </c>
      <c r="E17" s="19" t="s">
        <v>19</v>
      </c>
      <c r="F17" s="26">
        <f>G17*G8</f>
        <v>376.66666666666669</v>
      </c>
      <c r="G17" s="81">
        <f>12/3600</f>
        <v>3.3333333333333335E-3</v>
      </c>
      <c r="I17" s="28" t="s">
        <v>22</v>
      </c>
      <c r="J17" s="7"/>
      <c r="K17" s="7"/>
      <c r="L17" s="29"/>
      <c r="M17" s="29"/>
      <c r="N17" s="30"/>
      <c r="O17" s="29"/>
      <c r="P17" s="7"/>
      <c r="Q17" s="7"/>
      <c r="R17" s="7"/>
      <c r="S17" s="7"/>
      <c r="T17" s="8"/>
    </row>
    <row r="18" spans="1:20" ht="16.649999999999999" customHeight="1">
      <c r="A18" s="5"/>
      <c r="B18" s="23"/>
      <c r="C18" s="23"/>
      <c r="D18" s="23"/>
      <c r="E18" s="23"/>
      <c r="F18" s="78"/>
      <c r="G18" s="80"/>
      <c r="I18" s="79"/>
      <c r="J18" s="74"/>
      <c r="K18" s="74"/>
      <c r="L18" s="75"/>
      <c r="M18" s="7"/>
      <c r="N18" s="7"/>
      <c r="O18" s="7"/>
      <c r="P18" s="7"/>
      <c r="Q18" s="7"/>
      <c r="R18" s="7"/>
      <c r="S18" s="7"/>
      <c r="T18" s="8"/>
    </row>
    <row r="19" spans="1:20" ht="16.649999999999999" customHeight="1">
      <c r="A19" s="5"/>
      <c r="B19" s="10" t="s">
        <v>23</v>
      </c>
      <c r="C19" s="11"/>
      <c r="D19" s="11"/>
      <c r="E19" s="11"/>
      <c r="F19" s="78"/>
      <c r="G19" s="80"/>
      <c r="I19" s="79"/>
      <c r="J19" s="76"/>
      <c r="K19" s="76"/>
      <c r="L19" s="76"/>
      <c r="M19" s="11"/>
      <c r="N19" s="11"/>
      <c r="O19" s="11"/>
      <c r="P19" s="11"/>
      <c r="Q19" s="11"/>
      <c r="R19" s="11"/>
      <c r="S19" s="11"/>
      <c r="T19" s="8"/>
    </row>
    <row r="20" spans="1:20" ht="16.649999999999999" customHeight="1">
      <c r="A20" s="15"/>
      <c r="B20" s="16" t="s">
        <v>4</v>
      </c>
      <c r="C20" s="16" t="s">
        <v>12</v>
      </c>
      <c r="D20" s="16" t="s">
        <v>13</v>
      </c>
      <c r="E20" s="16" t="s">
        <v>24</v>
      </c>
      <c r="F20" s="16" t="s">
        <v>6</v>
      </c>
      <c r="G20" s="16" t="s">
        <v>7</v>
      </c>
      <c r="H20" s="16" t="s">
        <v>54</v>
      </c>
      <c r="I20" s="16" t="s">
        <v>55</v>
      </c>
      <c r="J20" s="16" t="s">
        <v>56</v>
      </c>
      <c r="K20" s="16" t="s">
        <v>57</v>
      </c>
      <c r="L20" s="16"/>
      <c r="M20" s="16"/>
      <c r="N20" s="16"/>
      <c r="O20" s="16"/>
      <c r="P20" s="16"/>
      <c r="Q20" s="16"/>
      <c r="R20" s="16"/>
      <c r="S20" s="16"/>
      <c r="T20" s="17"/>
    </row>
    <row r="21" spans="1:20" ht="16.649999999999999" customHeight="1">
      <c r="A21" s="15"/>
      <c r="B21" s="18">
        <v>3</v>
      </c>
      <c r="C21" s="25" t="s">
        <v>21</v>
      </c>
      <c r="D21" s="19" t="s">
        <v>25</v>
      </c>
      <c r="E21" s="31" t="s">
        <v>50</v>
      </c>
      <c r="F21" s="83" t="s">
        <v>58</v>
      </c>
      <c r="G21" s="32">
        <f>SUM(H21:S21)</f>
        <v>1695</v>
      </c>
      <c r="H21" s="82">
        <f>H8*1.5/100</f>
        <v>390</v>
      </c>
      <c r="I21" s="82">
        <f t="shared" ref="I21:K21" si="0">I8*1.5/100</f>
        <v>465</v>
      </c>
      <c r="J21" s="82">
        <f t="shared" si="0"/>
        <v>465</v>
      </c>
      <c r="K21" s="82">
        <f>K8*1.5/100</f>
        <v>375</v>
      </c>
      <c r="L21" s="82"/>
      <c r="M21" s="82"/>
      <c r="N21" s="82"/>
      <c r="O21" s="82"/>
      <c r="P21" s="82"/>
      <c r="Q21" s="82"/>
      <c r="R21" s="82"/>
      <c r="S21" s="82"/>
      <c r="T21" s="17"/>
    </row>
    <row r="22" spans="1:20" ht="16.649999999999999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649999999999999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3"/>
      <c r="B24" s="34"/>
      <c r="C24" s="35"/>
      <c r="D24" s="34"/>
      <c r="E24" s="34"/>
      <c r="F24" s="34"/>
      <c r="G24" s="34"/>
      <c r="H24" s="105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</row>
    <row r="25" spans="1:20" ht="14.2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showGridLines="0" zoomScaleNormal="100" workbookViewId="0">
      <selection activeCell="J9" sqref="J9"/>
    </sheetView>
  </sheetViews>
  <sheetFormatPr defaultColWidth="9" defaultRowHeight="14.25" customHeight="1"/>
  <cols>
    <col min="1" max="1" width="3.33203125" style="44" customWidth="1"/>
    <col min="2" max="2" width="5.6640625" style="44" customWidth="1"/>
    <col min="3" max="3" width="35" style="44" customWidth="1"/>
    <col min="4" max="4" width="10.6640625" style="44" customWidth="1"/>
    <col min="5" max="5" width="13.109375" style="44" customWidth="1"/>
    <col min="6" max="9" width="9.44140625" style="44" customWidth="1"/>
    <col min="10" max="10" width="17.109375" style="44" customWidth="1"/>
    <col min="11" max="11" width="5.44140625" style="44" customWidth="1"/>
    <col min="12" max="16" width="17.33203125" style="44" customWidth="1"/>
    <col min="17" max="17" width="9" style="44" customWidth="1"/>
    <col min="18" max="18" width="9" style="44"/>
    <col min="19" max="19" width="10.33203125" style="44" customWidth="1"/>
    <col min="20" max="20" width="14.109375" style="44" customWidth="1"/>
    <col min="21" max="21" width="13.6640625" style="44" customWidth="1"/>
    <col min="22" max="22" width="20.6640625" style="44" customWidth="1"/>
    <col min="23" max="24" width="25.6640625" style="44" customWidth="1"/>
    <col min="25" max="16384" width="9" style="44"/>
  </cols>
  <sheetData>
    <row r="1" spans="1:24" ht="36" customHeight="1">
      <c r="A1" s="40"/>
      <c r="B1" s="96" t="s">
        <v>0</v>
      </c>
      <c r="C1" s="97"/>
      <c r="D1" s="98"/>
      <c r="E1" s="98"/>
      <c r="F1" s="97"/>
      <c r="G1" s="97"/>
      <c r="H1" s="97"/>
      <c r="I1" s="97"/>
      <c r="J1" s="41"/>
      <c r="K1" s="42"/>
      <c r="L1" s="42"/>
      <c r="M1" s="42"/>
      <c r="N1" s="42"/>
      <c r="O1" s="42"/>
      <c r="P1" s="43"/>
    </row>
    <row r="2" spans="1:24" ht="16.649999999999999" customHeight="1">
      <c r="A2" s="45"/>
      <c r="B2" s="46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24" ht="16.649999999999999" customHeight="1">
      <c r="A3" s="45"/>
      <c r="B3" s="7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1:24" ht="16.649999999999999" customHeight="1">
      <c r="A4" s="45"/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M4" s="49"/>
      <c r="N4" s="49"/>
      <c r="O4" s="49"/>
      <c r="P4" s="50"/>
    </row>
    <row r="5" spans="1:24" ht="16.649999999999999" customHeight="1">
      <c r="A5" s="45"/>
      <c r="B5" s="51" t="s">
        <v>27</v>
      </c>
      <c r="C5" s="49"/>
      <c r="D5" s="49"/>
      <c r="E5" s="52"/>
      <c r="F5" s="52"/>
      <c r="G5" s="52"/>
      <c r="H5" s="52"/>
      <c r="I5" s="52"/>
      <c r="J5" s="52"/>
      <c r="K5" s="53"/>
      <c r="L5" s="99" t="s">
        <v>28</v>
      </c>
      <c r="M5" s="100"/>
      <c r="N5" s="100"/>
      <c r="O5" s="100"/>
      <c r="P5" s="101"/>
    </row>
    <row r="6" spans="1:24" ht="16.649999999999999" customHeight="1">
      <c r="A6" s="54"/>
      <c r="B6" s="55" t="s">
        <v>4</v>
      </c>
      <c r="C6" s="55" t="s">
        <v>29</v>
      </c>
      <c r="D6" s="55" t="s">
        <v>6</v>
      </c>
      <c r="E6" s="55" t="s">
        <v>30</v>
      </c>
      <c r="F6" s="55" t="s">
        <v>31</v>
      </c>
      <c r="G6" s="55" t="s">
        <v>32</v>
      </c>
      <c r="H6" s="55" t="s">
        <v>33</v>
      </c>
      <c r="I6" s="55" t="s">
        <v>34</v>
      </c>
      <c r="J6" s="55" t="s">
        <v>35</v>
      </c>
      <c r="K6" s="56"/>
      <c r="L6" s="55" t="s">
        <v>30</v>
      </c>
      <c r="M6" s="55" t="s">
        <v>31</v>
      </c>
      <c r="N6" s="55" t="s">
        <v>32</v>
      </c>
      <c r="O6" s="55" t="s">
        <v>33</v>
      </c>
      <c r="P6" s="55" t="s">
        <v>34</v>
      </c>
    </row>
    <row r="7" spans="1:24" ht="56.25" customHeight="1">
      <c r="A7" s="54"/>
      <c r="B7" s="57">
        <v>1</v>
      </c>
      <c r="C7" s="58" t="s">
        <v>36</v>
      </c>
      <c r="D7" s="59" t="s">
        <v>51</v>
      </c>
      <c r="E7" s="60">
        <f>130.44/6</f>
        <v>21.74</v>
      </c>
      <c r="F7" s="60">
        <f>130.05/6</f>
        <v>21.675000000000001</v>
      </c>
      <c r="G7" s="60">
        <f>129.35/6</f>
        <v>21.558333333333334</v>
      </c>
      <c r="H7" s="60">
        <f>128.66/6</f>
        <v>21.443333333333332</v>
      </c>
      <c r="I7" s="60">
        <f>130.37/6</f>
        <v>21.728333333333335</v>
      </c>
      <c r="J7" s="60">
        <f t="shared" ref="J7:J13" si="0">AVERAGE(E7:I7)</f>
        <v>21.628999999999998</v>
      </c>
      <c r="K7" s="56"/>
      <c r="L7" s="61"/>
      <c r="M7" s="61"/>
      <c r="N7" s="61"/>
      <c r="O7" s="61"/>
      <c r="P7" s="61"/>
    </row>
    <row r="8" spans="1:24" ht="66.75" customHeight="1">
      <c r="A8" s="54"/>
      <c r="B8" s="57">
        <v>2</v>
      </c>
      <c r="C8" s="62" t="s">
        <v>39</v>
      </c>
      <c r="D8" s="59" t="s">
        <v>51</v>
      </c>
      <c r="E8" s="60">
        <v>3.23</v>
      </c>
      <c r="F8" s="60">
        <v>3.22</v>
      </c>
      <c r="G8" s="60">
        <v>3.23</v>
      </c>
      <c r="H8" s="60">
        <v>3.23</v>
      </c>
      <c r="I8" s="60">
        <v>3.24</v>
      </c>
      <c r="J8" s="60">
        <f t="shared" si="0"/>
        <v>3.2299999999999995</v>
      </c>
      <c r="K8" s="56"/>
      <c r="L8" s="61"/>
      <c r="M8" s="61"/>
      <c r="N8" s="61"/>
      <c r="O8" s="61"/>
      <c r="P8" s="61"/>
      <c r="S8" s="102" t="s">
        <v>42</v>
      </c>
      <c r="T8" s="103"/>
      <c r="U8" s="103"/>
      <c r="V8" s="103"/>
      <c r="W8" s="103"/>
      <c r="X8" s="104"/>
    </row>
    <row r="9" spans="1:24" ht="48.75" customHeight="1">
      <c r="A9" s="54"/>
      <c r="B9" s="57">
        <v>3</v>
      </c>
      <c r="C9" s="58" t="s">
        <v>38</v>
      </c>
      <c r="D9" s="59" t="s">
        <v>51</v>
      </c>
      <c r="E9" s="60">
        <v>0.28000000000000003</v>
      </c>
      <c r="F9" s="60">
        <v>0.26</v>
      </c>
      <c r="G9" s="60">
        <v>0.21</v>
      </c>
      <c r="H9" s="60">
        <v>0.19</v>
      </c>
      <c r="I9" s="60">
        <v>0.22</v>
      </c>
      <c r="J9" s="60">
        <f t="shared" si="0"/>
        <v>0.23199999999999998</v>
      </c>
      <c r="K9" s="56"/>
      <c r="L9" s="61"/>
      <c r="M9" s="61"/>
      <c r="N9" s="61"/>
      <c r="O9" s="61"/>
      <c r="P9" s="61"/>
      <c r="S9" s="63" t="s">
        <v>43</v>
      </c>
      <c r="T9" s="63" t="s">
        <v>44</v>
      </c>
      <c r="U9" s="63" t="s">
        <v>45</v>
      </c>
      <c r="V9" s="63" t="s">
        <v>46</v>
      </c>
      <c r="W9" s="63" t="s">
        <v>47</v>
      </c>
      <c r="X9" s="63" t="s">
        <v>48</v>
      </c>
    </row>
    <row r="10" spans="1:24" ht="72.75" customHeight="1">
      <c r="A10" s="54"/>
      <c r="B10" s="57">
        <v>4</v>
      </c>
      <c r="C10" s="58" t="s">
        <v>40</v>
      </c>
      <c r="D10" s="59" t="s">
        <v>51</v>
      </c>
      <c r="E10" s="60">
        <v>14.46</v>
      </c>
      <c r="F10" s="60">
        <v>14.46</v>
      </c>
      <c r="G10" s="60">
        <v>14.57</v>
      </c>
      <c r="H10" s="60">
        <v>14.53</v>
      </c>
      <c r="I10" s="60">
        <v>14.55</v>
      </c>
      <c r="J10" s="60">
        <f t="shared" si="0"/>
        <v>14.514000000000001</v>
      </c>
      <c r="K10" s="56"/>
      <c r="L10" s="61"/>
      <c r="M10" s="61"/>
      <c r="N10" s="61"/>
      <c r="O10" s="61"/>
      <c r="P10" s="61"/>
      <c r="S10" s="63">
        <v>1</v>
      </c>
      <c r="T10" s="63">
        <v>138.82</v>
      </c>
      <c r="U10" s="63">
        <v>139.99</v>
      </c>
      <c r="V10" s="64">
        <f>U10-T10</f>
        <v>1.1700000000000159</v>
      </c>
      <c r="W10" s="65">
        <f>V10/6</f>
        <v>0.19500000000000264</v>
      </c>
      <c r="X10" s="65">
        <f>W10*2</f>
        <v>0.39000000000000529</v>
      </c>
    </row>
    <row r="11" spans="1:24" ht="68.400000000000006" customHeight="1">
      <c r="A11" s="54"/>
      <c r="B11" s="57">
        <v>5</v>
      </c>
      <c r="C11" s="58" t="s">
        <v>52</v>
      </c>
      <c r="D11" s="59" t="s">
        <v>51</v>
      </c>
      <c r="E11" s="60">
        <v>47.5</v>
      </c>
      <c r="F11" s="60">
        <v>47.58</v>
      </c>
      <c r="G11" s="60">
        <v>47.55</v>
      </c>
      <c r="H11" s="60">
        <v>47.59</v>
      </c>
      <c r="I11" s="60">
        <v>47.48</v>
      </c>
      <c r="J11" s="60">
        <f t="shared" si="0"/>
        <v>47.54</v>
      </c>
      <c r="K11" s="56"/>
      <c r="L11" s="61"/>
      <c r="M11" s="61"/>
      <c r="N11" s="61"/>
      <c r="O11" s="61"/>
      <c r="P11" s="61"/>
      <c r="S11" s="63">
        <v>2</v>
      </c>
      <c r="T11" s="63">
        <v>138.77000000000001</v>
      </c>
      <c r="U11" s="63">
        <v>139.85</v>
      </c>
      <c r="V11" s="64">
        <f t="shared" ref="V11:V14" si="1">U11-T11</f>
        <v>1.0799999999999841</v>
      </c>
      <c r="W11" s="65">
        <f t="shared" ref="W11:W14" si="2">V11/6</f>
        <v>0.17999999999999736</v>
      </c>
      <c r="X11" s="65">
        <f t="shared" ref="X11:X14" si="3">W11*2</f>
        <v>0.35999999999999471</v>
      </c>
    </row>
    <row r="12" spans="1:24" ht="40.200000000000003" customHeight="1">
      <c r="A12" s="54"/>
      <c r="B12" s="57">
        <v>6</v>
      </c>
      <c r="C12" s="58"/>
      <c r="D12" s="59" t="s">
        <v>51</v>
      </c>
      <c r="E12" s="66"/>
      <c r="F12" s="66"/>
      <c r="G12" s="66"/>
      <c r="H12" s="66"/>
      <c r="I12" s="66"/>
      <c r="J12" s="66" t="e">
        <f t="shared" si="0"/>
        <v>#DIV/0!</v>
      </c>
      <c r="K12" s="56"/>
      <c r="L12" s="61"/>
      <c r="M12" s="61">
        <v>3</v>
      </c>
      <c r="N12" s="61"/>
      <c r="O12" s="61"/>
      <c r="P12" s="61"/>
      <c r="S12" s="63">
        <v>3</v>
      </c>
      <c r="T12" s="63">
        <v>138.06</v>
      </c>
      <c r="U12" s="63">
        <v>139.01</v>
      </c>
      <c r="V12" s="64">
        <f t="shared" si="1"/>
        <v>0.94999999999998863</v>
      </c>
      <c r="W12" s="65">
        <f t="shared" si="2"/>
        <v>0.15833333333333144</v>
      </c>
      <c r="X12" s="65">
        <f t="shared" si="3"/>
        <v>0.31666666666666288</v>
      </c>
    </row>
    <row r="13" spans="1:24" ht="40.200000000000003" customHeight="1">
      <c r="A13" s="54"/>
      <c r="B13" s="57">
        <v>7</v>
      </c>
      <c r="D13" s="59" t="s">
        <v>37</v>
      </c>
      <c r="E13" s="66"/>
      <c r="F13" s="66"/>
      <c r="G13" s="66"/>
      <c r="H13" s="66"/>
      <c r="I13" s="66"/>
      <c r="J13" s="66" t="e">
        <f t="shared" si="0"/>
        <v>#DIV/0!</v>
      </c>
      <c r="K13" s="56"/>
      <c r="L13" s="61"/>
      <c r="M13" s="61">
        <v>333</v>
      </c>
      <c r="N13" s="61"/>
      <c r="O13" s="61"/>
      <c r="P13" s="61"/>
      <c r="S13" s="63">
        <v>4</v>
      </c>
      <c r="T13" s="64">
        <v>138.05000000000001</v>
      </c>
      <c r="U13" s="67">
        <v>139.16999999999999</v>
      </c>
      <c r="V13" s="64">
        <f t="shared" si="1"/>
        <v>1.1199999999999761</v>
      </c>
      <c r="W13" s="65">
        <f t="shared" si="2"/>
        <v>0.18666666666666268</v>
      </c>
      <c r="X13" s="65">
        <f t="shared" si="3"/>
        <v>0.37333333333332536</v>
      </c>
    </row>
    <row r="14" spans="1:24" ht="16.649999999999999" customHeight="1">
      <c r="A14" s="45"/>
      <c r="B14" s="68"/>
      <c r="C14" s="68"/>
      <c r="D14" s="68"/>
      <c r="E14" s="68"/>
      <c r="F14" s="68"/>
      <c r="G14" s="68"/>
      <c r="H14" s="68"/>
      <c r="I14" s="68"/>
      <c r="J14" s="68"/>
      <c r="K14" s="47"/>
      <c r="L14" s="68"/>
      <c r="M14" s="68"/>
      <c r="N14" s="68"/>
      <c r="O14" s="68"/>
      <c r="P14" s="69"/>
      <c r="S14" s="63">
        <v>5</v>
      </c>
      <c r="T14" s="64">
        <v>138.99</v>
      </c>
      <c r="U14" s="67">
        <v>140.05000000000001</v>
      </c>
      <c r="V14" s="64">
        <f t="shared" si="1"/>
        <v>1.0600000000000023</v>
      </c>
      <c r="W14" s="65">
        <f t="shared" si="2"/>
        <v>0.17666666666666705</v>
      </c>
      <c r="X14" s="65">
        <f t="shared" si="3"/>
        <v>0.35333333333333411</v>
      </c>
    </row>
    <row r="15" spans="1:24" ht="14.25" customHeight="1">
      <c r="A15" s="70"/>
      <c r="B15" s="47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24" ht="14.25" customHeight="1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</row>
  </sheetData>
  <mergeCells count="3">
    <mergeCell ref="B1:I1"/>
    <mergeCell ref="L5:P5"/>
    <mergeCell ref="S8:X8"/>
  </mergeCells>
  <phoneticPr fontId="11" type="noConversion"/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2023-03-02T03:16:22Z</dcterms:created>
  <dcterms:modified xsi:type="dcterms:W3CDTF">2023-10-12T03:48:30Z</dcterms:modified>
</cp:coreProperties>
</file>